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6920" windowHeight="7350" activeTab="1"/>
  </bookViews>
  <sheets>
    <sheet name="Общие сведения" sheetId="1" r:id="rId1"/>
    <sheet name="Заказ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<sst xmlns="http://schemas.openxmlformats.org/spreadsheetml/2006/main" count="159" uniqueCount="154">
  <si>
    <t>Примерный вес</t>
  </si>
  <si>
    <t xml:space="preserve">Заполните ячейки, </t>
  </si>
  <si>
    <t xml:space="preserve">Женские вещи: </t>
  </si>
  <si>
    <t>Мужские вещи:</t>
  </si>
  <si>
    <t>Детские вещи</t>
  </si>
  <si>
    <t>выделенные желтым цветом</t>
  </si>
  <si>
    <t xml:space="preserve">Купальник-200-400гр </t>
  </si>
  <si>
    <t>Зимняя куртка-800гр (1-1,5кг)</t>
  </si>
  <si>
    <t xml:space="preserve">Ботинки- 0.5-0,8 </t>
  </si>
  <si>
    <t>Контактная информация</t>
  </si>
  <si>
    <t xml:space="preserve">Сапоги-800гр (1кг) </t>
  </si>
  <si>
    <t>Спортивный костюм-700гр</t>
  </si>
  <si>
    <t xml:space="preserve">Ветровки-0.4-0.6 </t>
  </si>
  <si>
    <t xml:space="preserve"> (обязательно)</t>
  </si>
  <si>
    <t xml:space="preserve">Босоножки/сланцы-450-500гр </t>
  </si>
  <si>
    <t>Джемпер-400гр</t>
  </si>
  <si>
    <t xml:space="preserve">Водолазки-0.2-0,3 </t>
  </si>
  <si>
    <t>Имя</t>
  </si>
  <si>
    <t xml:space="preserve">Кроссовки-400-500гр ( 400-800гр) </t>
  </si>
  <si>
    <t>Пиджак-500-600гр</t>
  </si>
  <si>
    <t xml:space="preserve">Джемпера-0,3-0,5 </t>
  </si>
  <si>
    <t>е-мейл</t>
  </si>
  <si>
    <t xml:space="preserve">Кеды-600гр </t>
  </si>
  <si>
    <t>Рубашка-200гр</t>
  </si>
  <si>
    <t xml:space="preserve">Комбинезоны джинсовые-0,3-0,5 </t>
  </si>
  <si>
    <t>Скайп</t>
  </si>
  <si>
    <t xml:space="preserve">Угги-1кг </t>
  </si>
  <si>
    <t>Галстук-200гр</t>
  </si>
  <si>
    <t xml:space="preserve">Комбинезоны трикотажные -0,2-0,3 </t>
  </si>
  <si>
    <t>телефон</t>
  </si>
  <si>
    <t xml:space="preserve">Туфли-500-600гр </t>
  </si>
  <si>
    <t>Футболка/майка-150-200гр</t>
  </si>
  <si>
    <t xml:space="preserve">Кроссовки детские - 0,6-0,8 </t>
  </si>
  <si>
    <t xml:space="preserve">Зимняя куртка-700гр (1-1,5кг) </t>
  </si>
  <si>
    <t>Джинсы-600-700гр</t>
  </si>
  <si>
    <t xml:space="preserve">Куртки демисезонные длинные - 0,5-0,8 </t>
  </si>
  <si>
    <t xml:space="preserve">Спортивный костюм-500-600гр </t>
  </si>
  <si>
    <t>Брюки-500гр</t>
  </si>
  <si>
    <t xml:space="preserve">Куртки демисезонные короткие - 0,4-0,6 </t>
  </si>
  <si>
    <t xml:space="preserve">Шорты-300гр </t>
  </si>
  <si>
    <t>Шорты трикотажные -300-400гр</t>
  </si>
  <si>
    <t xml:space="preserve">Пальто - 0,5-1,0 </t>
  </si>
  <si>
    <t xml:space="preserve">Брюки-300-400гр </t>
  </si>
  <si>
    <t>Шорты джинсовые-500гр</t>
  </si>
  <si>
    <t xml:space="preserve">Песочники, боди, футболки -0,1 </t>
  </si>
  <si>
    <t xml:space="preserve">Джинсы-500-600гр </t>
  </si>
  <si>
    <t>Бриджи - 300-350гр</t>
  </si>
  <si>
    <t xml:space="preserve">Пуховики - 0,5-1,0 </t>
  </si>
  <si>
    <t xml:space="preserve">Бриджи - 300-350гр </t>
  </si>
  <si>
    <t>Туфли-700гр</t>
  </si>
  <si>
    <t xml:space="preserve">Сандалии - 0,4-0,6 </t>
  </si>
  <si>
    <t xml:space="preserve">Джемпер-400гр </t>
  </si>
  <si>
    <t>Кеды-800гр</t>
  </si>
  <si>
    <t xml:space="preserve">Сапоги - 0,8-1,0 </t>
  </si>
  <si>
    <t xml:space="preserve">Пиджак-400-500гр </t>
  </si>
  <si>
    <t>Кроссовки-600гр (600-800гр)</t>
  </si>
  <si>
    <t xml:space="preserve">Угги - 0,8-1,0 </t>
  </si>
  <si>
    <t xml:space="preserve">Юбка-300-400гр </t>
  </si>
  <si>
    <t>Сланцы кожаные-500гр</t>
  </si>
  <si>
    <t xml:space="preserve">Шапки легкие - 0,1 </t>
  </si>
  <si>
    <t xml:space="preserve">Платье-200-400гр </t>
  </si>
  <si>
    <t>Ботинки-950гр</t>
  </si>
  <si>
    <t xml:space="preserve">Шапки шерстяные - 0,1-0,2 </t>
  </si>
  <si>
    <t xml:space="preserve">Рубашка/Футболка/Майка-150-200гр </t>
  </si>
  <si>
    <t>Шапки-300гр</t>
  </si>
  <si>
    <t xml:space="preserve">Юбки - 0,3 </t>
  </si>
  <si>
    <t xml:space="preserve">Халат женский хлопчатобумажный-400-450гр </t>
  </si>
  <si>
    <t>Мужская пижама-400гр</t>
  </si>
  <si>
    <t>Платья (200-400гр)</t>
  </si>
  <si>
    <t xml:space="preserve">Пижама женская-300гр </t>
  </si>
  <si>
    <t>Толстовка - 600гр</t>
  </si>
  <si>
    <t>Шубы – 1500гр</t>
  </si>
  <si>
    <t>Трусы (боксеры) - 80гр</t>
  </si>
  <si>
    <t>ПОЗИЦИЯ</t>
  </si>
  <si>
    <t>цвет, размер</t>
  </si>
  <si>
    <t>кол-во</t>
  </si>
  <si>
    <t>цена</t>
  </si>
  <si>
    <t>ИТОГО, юани</t>
  </si>
  <si>
    <t>общий вес вещей, грамм</t>
  </si>
  <si>
    <t>итоговая стоимость,  у.е.</t>
  </si>
  <si>
    <t>Примечания</t>
  </si>
  <si>
    <t>доставка по Китаю (если не знаете, ставьте 15)</t>
  </si>
  <si>
    <t>стоимость без доставки в Республики Беларусь, у.е.  - первый этап оплаты</t>
  </si>
  <si>
    <t>доставка до РБ, у.е. - второй этап оплаты</t>
  </si>
  <si>
    <t>ИТОГО:</t>
  </si>
  <si>
    <t>кг</t>
  </si>
  <si>
    <t>$</t>
  </si>
  <si>
    <t>ссылка</t>
  </si>
  <si>
    <t>Название товара</t>
  </si>
  <si>
    <t>Мой сайт http://elektrik-007.narod2.ru/</t>
  </si>
  <si>
    <t>Контакты: скайп Tanja_podgaj, почта elektrik-007@yandex.by</t>
  </si>
  <si>
    <t>Стоимость коробки раскидывается на всех участников СП в зависимости от веса заказа - как правило, плюс 1,5…2 доллара за каждый кг заказа</t>
  </si>
  <si>
    <t xml:space="preserve">Пожалуйста, заполните свои контактные данные тут </t>
  </si>
  <si>
    <t xml:space="preserve">Перейдите на лист заказа </t>
  </si>
  <si>
    <t>вес одной вещи, см. тут, грамм</t>
  </si>
  <si>
    <t>http://item.taobao.com/item.htm?id=12433248116&amp;ali_refid=a3_420434_1006:1103696556:6:%D3%F0%C8%DE%B7%FE%C5%AE:03583c3e8cfc2de53fbb69941ff8b941&amp;ali_trackid=1_03583c3e8cfc2de53fbb69941ff8b941</t>
  </si>
  <si>
    <t>M хаки</t>
  </si>
  <si>
    <t>пуховик</t>
  </si>
  <si>
    <t>http://item.taobao.com/item.htm?id=13242636794</t>
  </si>
  <si>
    <t xml:space="preserve">
"42""棕色"</t>
  </si>
  <si>
    <t>сапоги</t>
  </si>
  <si>
    <t>http://item.taobao.com/item.htm?id=9654753187</t>
  </si>
  <si>
    <t>咖啡</t>
  </si>
  <si>
    <t>сумка</t>
  </si>
  <si>
    <t>http://item.taobao.com/item.htm?id=10554617268&amp;</t>
  </si>
  <si>
    <t>черный</t>
  </si>
  <si>
    <t>браслет</t>
  </si>
  <si>
    <t>http://item.taobao.com/item.htm?id=9425266456&amp;</t>
  </si>
  <si>
    <t>белый</t>
  </si>
  <si>
    <t>http://item.taobao.com/item.htm?id=12726723603&amp;</t>
  </si>
  <si>
    <t>浅灰色</t>
  </si>
  <si>
    <t>митенки</t>
  </si>
  <si>
    <t>http://item.taobao.com/item.htm?id=9963114736&amp;</t>
  </si>
  <si>
    <t>кольцо</t>
  </si>
  <si>
    <t>http://item.taobao.com/item.htm?id=9389269608&amp;</t>
  </si>
  <si>
    <t>подвеска с цеп</t>
  </si>
  <si>
    <t>http://item.taobao.com/item.htm?id=12500128766&amp;cm_cat=50006995&amp;stats_show=babyprofile0</t>
  </si>
  <si>
    <t>M码5-6岁"黄色</t>
  </si>
  <si>
    <t>варежки</t>
  </si>
  <si>
    <t>http://item.taobao.com/item.htm?id=5435973084&amp;spm=1100033134200.0000000326644964.000000282146927430.2</t>
  </si>
  <si>
    <t>42 比运动码小一
码"6188 烟灰</t>
  </si>
  <si>
    <t>кроссовки</t>
  </si>
  <si>
    <t>http://item.taobao.com/item.htm?id=10730168092</t>
  </si>
  <si>
    <t>автомагнитола</t>
  </si>
  <si>
    <t>http://item.taobao.com/item.htm?id=8725353054#</t>
  </si>
  <si>
    <t>отпариватель</t>
  </si>
  <si>
    <t>http://item.taobao.com/item.htm?id=10792312084</t>
  </si>
  <si>
    <t>白色</t>
  </si>
  <si>
    <t>кепка</t>
  </si>
  <si>
    <t>http://item.taobao.com/item.htm?id=7834961497</t>
  </si>
  <si>
    <t>85A</t>
  </si>
  <si>
    <t>комплект</t>
  </si>
  <si>
    <t>http://item.taobao.com/item.htm?id=10661446667</t>
  </si>
  <si>
    <t>不带彩盒黄色</t>
  </si>
  <si>
    <t>вертолет</t>
  </si>
  <si>
    <t>http://item.taobao.com/item.htm?id=3583164542</t>
  </si>
  <si>
    <t>2/33#(深栗棕)</t>
  </si>
  <si>
    <t>парик</t>
  </si>
  <si>
    <t>http://item.taobao.com/item.htm?id=12519964312</t>
  </si>
  <si>
    <t>"120 ""灰色"; 藏青 for change</t>
  </si>
  <si>
    <t>http://item.taobao.com/item.htm?id=12812869922</t>
  </si>
  <si>
    <t>130 "灰色</t>
  </si>
  <si>
    <t>жилетка шерст</t>
  </si>
  <si>
    <t>http://item.taobao.com/item.htm?id=12855570347</t>
  </si>
  <si>
    <t>жилетка хб</t>
  </si>
  <si>
    <t>http://item.taobao.com/item.htm?id=8073528945</t>
  </si>
  <si>
    <t>黑色</t>
  </si>
  <si>
    <t>перчатки</t>
  </si>
  <si>
    <t>http://item.taobao.com/item.htm?id=12800296040&amp;spm=1100066355608.114488062.3815440832.23</t>
  </si>
  <si>
    <t>машина-перевертыш р/у аккумуляторная</t>
  </si>
  <si>
    <t>http://item.taobao.com/item.htm?id=6310541206&amp;ali_refid=a3_420434_1006:1102673</t>
  </si>
  <si>
    <t>конструктор</t>
  </si>
  <si>
    <t>коробка посылки</t>
  </si>
  <si>
    <t>при получении посылки стоимость коробки разбивается на всех участников СП пропорционально весу заказа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</si>
</sst>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[$¥-804]* #,##0.00_ ;_ [$¥-804]* \-#,##0.00_ ;_ [$¥-804]* &quot;-&quot;??_ ;_ @_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b/>
      <sz val="16"/>
      <color indexed="10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28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10"/>
      <name val="Arial"/>
      <family val="2"/>
    </font>
    <font>
      <u val="single"/>
      <sz val="28"/>
      <color indexed="12"/>
      <name val="Calibri"/>
      <family val="2"/>
    </font>
    <font>
      <b/>
      <sz val="11"/>
      <color indexed="2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b/>
      <sz val="16"/>
      <color rgb="FFFF0000"/>
      <name val="Calibri"/>
      <family val="2"/>
    </font>
    <font>
      <sz val="11"/>
      <color rgb="FF009242"/>
      <name val="Calibri"/>
      <family val="2"/>
    </font>
    <font>
      <sz val="11"/>
      <color rgb="FFC00000"/>
      <name val="Calibri"/>
      <family val="2"/>
    </font>
    <font>
      <sz val="11"/>
      <color theme="1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rgb="FFFF0000"/>
      <name val="Arial"/>
      <family val="2"/>
    </font>
    <font>
      <u val="single"/>
      <sz val="28"/>
      <color theme="10"/>
      <name val="Calibri"/>
      <family val="2"/>
    </font>
    <font>
      <b/>
      <sz val="11"/>
      <color theme="1" tint="0.3499900102615356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1" fillId="15" borderId="10" xfId="0" applyFont="1" applyFill="1" applyBorder="1" applyAlignment="1">
      <alignment/>
    </xf>
    <xf numFmtId="0" fontId="41" fillId="15" borderId="11" xfId="0" applyFont="1" applyFill="1" applyBorder="1" applyAlignment="1">
      <alignment/>
    </xf>
    <xf numFmtId="0" fontId="41" fillId="15" borderId="12" xfId="0" applyFont="1" applyFill="1" applyBorder="1" applyAlignment="1">
      <alignment/>
    </xf>
    <xf numFmtId="0" fontId="41" fillId="15" borderId="13" xfId="0" applyFont="1" applyFill="1" applyBorder="1" applyAlignment="1">
      <alignment/>
    </xf>
    <xf numFmtId="0" fontId="41" fillId="15" borderId="14" xfId="0" applyFont="1" applyFill="1" applyBorder="1" applyAlignment="1">
      <alignment/>
    </xf>
    <xf numFmtId="0" fontId="55" fillId="34" borderId="15" xfId="42" applyFont="1" applyFill="1" applyBorder="1" applyAlignment="1" applyProtection="1">
      <alignment/>
      <protection/>
    </xf>
    <xf numFmtId="0" fontId="41" fillId="15" borderId="16" xfId="0" applyFont="1" applyFill="1" applyBorder="1" applyAlignment="1">
      <alignment/>
    </xf>
    <xf numFmtId="0" fontId="55" fillId="34" borderId="17" xfId="42" applyFont="1" applyFill="1" applyBorder="1" applyAlignment="1" applyProtection="1">
      <alignment/>
      <protection/>
    </xf>
    <xf numFmtId="0" fontId="41" fillId="15" borderId="18" xfId="0" applyFont="1" applyFill="1" applyBorder="1" applyAlignment="1">
      <alignment/>
    </xf>
    <xf numFmtId="0" fontId="55" fillId="34" borderId="19" xfId="42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35" borderId="0" xfId="0" applyFont="1" applyFill="1" applyAlignment="1">
      <alignment/>
    </xf>
    <xf numFmtId="0" fontId="24" fillId="34" borderId="21" xfId="0" applyFont="1" applyFill="1" applyBorder="1" applyAlignment="1" applyProtection="1">
      <alignment horizontal="center" vertical="center"/>
      <protection locked="0"/>
    </xf>
    <xf numFmtId="0" fontId="25" fillId="12" borderId="22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26" fillId="12" borderId="2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7" fillId="3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4" fillId="34" borderId="21" xfId="0" applyFont="1" applyFill="1" applyBorder="1" applyAlignment="1" applyProtection="1">
      <alignment horizontal="center" vertical="center" wrapText="1"/>
      <protection locked="0"/>
    </xf>
    <xf numFmtId="0" fontId="26" fillId="34" borderId="21" xfId="0" applyFont="1" applyFill="1" applyBorder="1" applyAlignment="1" applyProtection="1">
      <alignment horizontal="center" vertical="center" wrapText="1"/>
      <protection locked="0"/>
    </xf>
    <xf numFmtId="2" fontId="24" fillId="12" borderId="21" xfId="0" applyNumberFormat="1" applyFont="1" applyFill="1" applyBorder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164" fontId="28" fillId="35" borderId="23" xfId="0" applyNumberFormat="1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/>
    </xf>
    <xf numFmtId="2" fontId="24" fillId="12" borderId="24" xfId="0" applyNumberFormat="1" applyFont="1" applyFill="1" applyBorder="1" applyAlignment="1">
      <alignment horizontal="center" vertical="center"/>
    </xf>
    <xf numFmtId="0" fontId="24" fillId="12" borderId="24" xfId="0" applyFont="1" applyFill="1" applyBorder="1" applyAlignment="1" applyProtection="1">
      <alignment horizontal="center" vertical="center"/>
      <protection locked="0"/>
    </xf>
    <xf numFmtId="0" fontId="41" fillId="35" borderId="25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9" fillId="0" borderId="0" xfId="42" applyFont="1" applyAlignment="1" applyProtection="1">
      <alignment horizontal="center"/>
      <protection/>
    </xf>
    <xf numFmtId="0" fontId="57" fillId="36" borderId="0" xfId="0" applyFont="1" applyFill="1" applyAlignment="1">
      <alignment horizontal="center" vertical="center"/>
    </xf>
    <xf numFmtId="0" fontId="60" fillId="37" borderId="26" xfId="42" applyFont="1" applyFill="1" applyBorder="1" applyAlignment="1" applyProtection="1">
      <alignment horizontal="center" vertical="center"/>
      <protection/>
    </xf>
    <xf numFmtId="164" fontId="61" fillId="35" borderId="27" xfId="0" applyNumberFormat="1" applyFont="1" applyFill="1" applyBorder="1" applyAlignment="1">
      <alignment horizontal="center" vertical="center" wrapText="1"/>
    </xf>
    <xf numFmtId="164" fontId="61" fillId="35" borderId="28" xfId="0" applyNumberFormat="1" applyFont="1" applyFill="1" applyBorder="1" applyAlignment="1">
      <alignment horizontal="center" vertical="center" wrapText="1"/>
    </xf>
    <xf numFmtId="164" fontId="61" fillId="35" borderId="29" xfId="0" applyNumberFormat="1" applyFont="1" applyFill="1" applyBorder="1" applyAlignment="1">
      <alignment horizontal="center" vertical="center" wrapText="1"/>
    </xf>
    <xf numFmtId="0" fontId="37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4" borderId="30" xfId="0" applyFont="1" applyFill="1" applyBorder="1" applyAlignment="1" applyProtection="1">
      <alignment vertical="center" wrapText="1"/>
      <protection locked="0"/>
    </xf>
    <xf numFmtId="0" fontId="24" fillId="34" borderId="22" xfId="0" applyFont="1" applyFill="1" applyBorder="1" applyAlignment="1" applyProtection="1">
      <alignment horizontal="center" vertical="center" wrapText="1"/>
      <protection locked="0"/>
    </xf>
    <xf numFmtId="0" fontId="56" fillId="34" borderId="21" xfId="0" applyFont="1" applyFill="1" applyBorder="1" applyAlignment="1" applyProtection="1">
      <alignment vertical="center" wrapText="1"/>
      <protection locked="0"/>
    </xf>
    <xf numFmtId="0" fontId="56" fillId="34" borderId="22" xfId="0" applyFont="1" applyFill="1" applyBorder="1" applyAlignment="1" applyProtection="1">
      <alignment vertical="center" wrapText="1"/>
      <protection/>
    </xf>
    <xf numFmtId="0" fontId="24" fillId="34" borderId="21" xfId="0" applyFont="1" applyFill="1" applyBorder="1" applyAlignment="1" applyProtection="1">
      <alignment horizontal="center" vertical="center" wrapText="1"/>
      <protection/>
    </xf>
    <xf numFmtId="0" fontId="56" fillId="34" borderId="21" xfId="0" applyFont="1" applyFill="1" applyBorder="1" applyAlignment="1" applyProtection="1">
      <alignment vertical="center" wrapText="1"/>
      <protection/>
    </xf>
    <xf numFmtId="0" fontId="24" fillId="12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ektrik-007.narod2.ru/" TargetMode="External" /><Relationship Id="rId2" Type="http://schemas.openxmlformats.org/officeDocument/2006/relationships/hyperlink" Target="http://item.taobao.com/item.htm?id=12433248116&amp;ali_refid=a3_420434_1006:1103696556:6:%D3%F0%C8%DE%B7%FE%C5%AE:03583c3e8cfc2de53fbb69941ff8b941&amp;ali_trackid=1_03583c3e8cfc2de53fbb69941ff8b941" TargetMode="External" /><Relationship Id="rId3" Type="http://schemas.openxmlformats.org/officeDocument/2006/relationships/hyperlink" Target="http://item.taobao.com/item.htm?id=13242636794" TargetMode="External" /><Relationship Id="rId4" Type="http://schemas.openxmlformats.org/officeDocument/2006/relationships/hyperlink" Target="http://item.taobao.com/item.htm?id=9654753187" TargetMode="External" /><Relationship Id="rId5" Type="http://schemas.openxmlformats.org/officeDocument/2006/relationships/hyperlink" Target="http://item.taobao.com/item.htm?id=10554617268&amp;" TargetMode="External" /><Relationship Id="rId6" Type="http://schemas.openxmlformats.org/officeDocument/2006/relationships/hyperlink" Target="http://item.taobao.com/item.htm?id=9425266456&amp;" TargetMode="External" /><Relationship Id="rId7" Type="http://schemas.openxmlformats.org/officeDocument/2006/relationships/hyperlink" Target="http://item.taobao.com/item.htm?id=12726723603&amp;" TargetMode="External" /><Relationship Id="rId8" Type="http://schemas.openxmlformats.org/officeDocument/2006/relationships/hyperlink" Target="http://item.taobao.com/item.htm?id=9963114736&amp;" TargetMode="External" /><Relationship Id="rId9" Type="http://schemas.openxmlformats.org/officeDocument/2006/relationships/hyperlink" Target="http://item.taobao.com/item.htm?id=9389269608&amp;" TargetMode="External" /><Relationship Id="rId10" Type="http://schemas.openxmlformats.org/officeDocument/2006/relationships/hyperlink" Target="http://item.taobao.com/item.htm?id=10661446667" TargetMode="External" /><Relationship Id="rId11" Type="http://schemas.openxmlformats.org/officeDocument/2006/relationships/hyperlink" Target="http://item.taobao.com/item.htm?id=12812869922" TargetMode="External" /><Relationship Id="rId12" Type="http://schemas.openxmlformats.org/officeDocument/2006/relationships/hyperlink" Target="http://item.taobao.com/item.htm?id=12800296040&amp;spm=1100066355608.114488062.3815440832.23" TargetMode="External" /><Relationship Id="rId13" Type="http://schemas.openxmlformats.org/officeDocument/2006/relationships/hyperlink" Target="http://item.taobao.com/item.htm?id=6310541206&amp;ali_refid=a3_420434_1006:1102673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2" sqref="A12:B12"/>
    </sheetView>
  </sheetViews>
  <sheetFormatPr defaultColWidth="9.140625" defaultRowHeight="15"/>
  <cols>
    <col min="2" max="2" width="32.421875" style="0" customWidth="1"/>
    <col min="4" max="4" width="31.140625" style="0" customWidth="1"/>
    <col min="5" max="5" width="29.421875" style="0" customWidth="1"/>
    <col min="6" max="6" width="32.00390625" style="0" customWidth="1"/>
  </cols>
  <sheetData>
    <row r="1" spans="4:7" ht="15">
      <c r="D1" s="1"/>
      <c r="E1" s="1" t="s">
        <v>0</v>
      </c>
      <c r="F1" s="1"/>
      <c r="G1" s="1"/>
    </row>
    <row r="2" spans="1:7" ht="21">
      <c r="A2" s="2" t="s">
        <v>1</v>
      </c>
      <c r="D2" s="3" t="s">
        <v>2</v>
      </c>
      <c r="E2" s="3" t="s">
        <v>3</v>
      </c>
      <c r="F2" s="1" t="s">
        <v>4</v>
      </c>
      <c r="G2" s="1"/>
    </row>
    <row r="3" spans="1:6" ht="21.75" thickBot="1">
      <c r="A3" s="2" t="s">
        <v>5</v>
      </c>
      <c r="D3" s="4" t="s">
        <v>6</v>
      </c>
      <c r="E3" s="5" t="s">
        <v>7</v>
      </c>
      <c r="F3" s="4" t="s">
        <v>8</v>
      </c>
    </row>
    <row r="4" spans="1:6" ht="15">
      <c r="A4" s="6" t="s">
        <v>9</v>
      </c>
      <c r="B4" s="7"/>
      <c r="D4" s="4" t="s">
        <v>10</v>
      </c>
      <c r="E4" s="5" t="s">
        <v>11</v>
      </c>
      <c r="F4" s="4" t="s">
        <v>12</v>
      </c>
    </row>
    <row r="5" spans="1:6" ht="15">
      <c r="A5" s="8" t="s">
        <v>13</v>
      </c>
      <c r="B5" s="9"/>
      <c r="D5" s="4" t="s">
        <v>14</v>
      </c>
      <c r="E5" s="5" t="s">
        <v>15</v>
      </c>
      <c r="F5" s="4" t="s">
        <v>16</v>
      </c>
    </row>
    <row r="6" spans="1:6" ht="15">
      <c r="A6" s="10" t="s">
        <v>17</v>
      </c>
      <c r="B6" s="11"/>
      <c r="D6" s="4" t="s">
        <v>18</v>
      </c>
      <c r="E6" s="5" t="s">
        <v>19</v>
      </c>
      <c r="F6" s="4" t="s">
        <v>20</v>
      </c>
    </row>
    <row r="7" spans="1:6" ht="15">
      <c r="A7" s="12" t="s">
        <v>21</v>
      </c>
      <c r="B7" s="13"/>
      <c r="D7" s="4" t="s">
        <v>22</v>
      </c>
      <c r="E7" s="5" t="s">
        <v>23</v>
      </c>
      <c r="F7" s="4" t="s">
        <v>24</v>
      </c>
    </row>
    <row r="8" spans="1:6" ht="15">
      <c r="A8" s="12" t="s">
        <v>25</v>
      </c>
      <c r="B8" s="13"/>
      <c r="D8" s="4" t="s">
        <v>26</v>
      </c>
      <c r="E8" s="5" t="s">
        <v>27</v>
      </c>
      <c r="F8" s="4" t="s">
        <v>28</v>
      </c>
    </row>
    <row r="9" spans="1:6" ht="15">
      <c r="A9" s="12" t="s">
        <v>29</v>
      </c>
      <c r="B9" s="13"/>
      <c r="D9" s="4" t="s">
        <v>30</v>
      </c>
      <c r="E9" s="5" t="s">
        <v>31</v>
      </c>
      <c r="F9" s="4" t="s">
        <v>32</v>
      </c>
    </row>
    <row r="10" spans="1:6" ht="15.75" thickBot="1">
      <c r="A10" s="14" t="s">
        <v>29</v>
      </c>
      <c r="B10" s="15"/>
      <c r="D10" s="4" t="s">
        <v>33</v>
      </c>
      <c r="E10" s="5" t="s">
        <v>34</v>
      </c>
      <c r="F10" s="4" t="s">
        <v>35</v>
      </c>
    </row>
    <row r="11" spans="4:6" ht="15">
      <c r="D11" s="4" t="s">
        <v>36</v>
      </c>
      <c r="E11" s="5" t="s">
        <v>37</v>
      </c>
      <c r="F11" s="4" t="s">
        <v>38</v>
      </c>
    </row>
    <row r="12" spans="1:6" ht="20.25">
      <c r="A12" s="42" t="s">
        <v>93</v>
      </c>
      <c r="B12" s="42"/>
      <c r="D12" s="4" t="s">
        <v>39</v>
      </c>
      <c r="E12" s="5" t="s">
        <v>40</v>
      </c>
      <c r="F12" s="4" t="s">
        <v>41</v>
      </c>
    </row>
    <row r="13" spans="1:6" ht="21">
      <c r="A13" s="2"/>
      <c r="B13" s="2"/>
      <c r="D13" s="4" t="s">
        <v>42</v>
      </c>
      <c r="E13" s="5" t="s">
        <v>43</v>
      </c>
      <c r="F13" s="4" t="s">
        <v>44</v>
      </c>
    </row>
    <row r="14" spans="1:6" ht="15">
      <c r="A14" s="16"/>
      <c r="B14" s="16"/>
      <c r="D14" s="4" t="s">
        <v>45</v>
      </c>
      <c r="E14" s="5" t="s">
        <v>46</v>
      </c>
      <c r="F14" s="4" t="s">
        <v>47</v>
      </c>
    </row>
    <row r="15" spans="4:6" ht="15">
      <c r="D15" s="4" t="s">
        <v>48</v>
      </c>
      <c r="E15" s="5" t="s">
        <v>49</v>
      </c>
      <c r="F15" s="4" t="s">
        <v>50</v>
      </c>
    </row>
    <row r="16" spans="4:6" ht="15">
      <c r="D16" s="4" t="s">
        <v>51</v>
      </c>
      <c r="E16" s="5" t="s">
        <v>52</v>
      </c>
      <c r="F16" s="4" t="s">
        <v>53</v>
      </c>
    </row>
    <row r="17" spans="4:6" ht="15">
      <c r="D17" s="4" t="s">
        <v>54</v>
      </c>
      <c r="E17" s="5" t="s">
        <v>55</v>
      </c>
      <c r="F17" s="4" t="s">
        <v>56</v>
      </c>
    </row>
    <row r="18" spans="4:6" ht="15">
      <c r="D18" s="4" t="s">
        <v>57</v>
      </c>
      <c r="E18" s="5" t="s">
        <v>58</v>
      </c>
      <c r="F18" s="4" t="s">
        <v>59</v>
      </c>
    </row>
    <row r="19" spans="4:6" ht="15">
      <c r="D19" s="4" t="s">
        <v>60</v>
      </c>
      <c r="E19" s="5" t="s">
        <v>61</v>
      </c>
      <c r="F19" s="4" t="s">
        <v>62</v>
      </c>
    </row>
    <row r="20" spans="4:6" ht="15">
      <c r="D20" s="4" t="s">
        <v>63</v>
      </c>
      <c r="E20" s="5" t="s">
        <v>64</v>
      </c>
      <c r="F20" s="4" t="s">
        <v>65</v>
      </c>
    </row>
    <row r="21" spans="4:6" ht="15">
      <c r="D21" s="4" t="s">
        <v>66</v>
      </c>
      <c r="E21" s="5" t="s">
        <v>67</v>
      </c>
      <c r="F21" s="4" t="s">
        <v>68</v>
      </c>
    </row>
    <row r="22" spans="4:5" ht="15">
      <c r="D22" s="4" t="s">
        <v>69</v>
      </c>
      <c r="E22" s="5" t="s">
        <v>70</v>
      </c>
    </row>
    <row r="23" spans="4:5" ht="15">
      <c r="D23" s="4" t="s">
        <v>71</v>
      </c>
      <c r="E23" s="5" t="s">
        <v>72</v>
      </c>
    </row>
  </sheetData>
  <sheetProtection/>
  <mergeCells count="1">
    <mergeCell ref="A12:B12"/>
  </mergeCells>
  <hyperlinks>
    <hyperlink ref="A12:B12" location="Заказ!B4" display="Перейдите на лист заказа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5"/>
  <sheetViews>
    <sheetView tabSelected="1" zoomScalePageLayoutView="0" workbookViewId="0" topLeftCell="A4">
      <selection activeCell="B4" sqref="B4"/>
    </sheetView>
  </sheetViews>
  <sheetFormatPr defaultColWidth="9.140625" defaultRowHeight="15"/>
  <cols>
    <col min="2" max="2" width="20.57421875" style="19" customWidth="1"/>
    <col min="3" max="3" width="17.00390625" style="0" customWidth="1"/>
    <col min="4" max="4" width="27.421875" style="0" customWidth="1"/>
    <col min="5" max="5" width="8.57421875" style="0" customWidth="1"/>
    <col min="6" max="6" width="10.28125" style="0" customWidth="1"/>
    <col min="7" max="7" width="17.28125" style="0" customWidth="1"/>
    <col min="8" max="8" width="14.00390625" style="0" customWidth="1"/>
    <col min="9" max="9" width="17.00390625" style="0" customWidth="1"/>
    <col min="10" max="10" width="12.421875" style="0" customWidth="1"/>
    <col min="11" max="11" width="20.140625" style="0" customWidth="1"/>
    <col min="12" max="12" width="20.28125" style="0" customWidth="1"/>
    <col min="13" max="13" width="14.8515625" style="0" customWidth="1"/>
    <col min="14" max="14" width="25.57421875" style="0" customWidth="1"/>
    <col min="15" max="15" width="19.421875" style="0" customWidth="1"/>
    <col min="16" max="16" width="17.7109375" style="0" customWidth="1"/>
    <col min="17" max="17" width="16.8515625" style="0" customWidth="1"/>
  </cols>
  <sheetData>
    <row r="1" spans="1:14" ht="38.25" customHeight="1" thickBot="1">
      <c r="A1" s="44" t="s">
        <v>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8.25" customHeight="1" thickBot="1">
      <c r="A2" s="45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69" s="20" customFormat="1" ht="75.75" thickBot="1">
      <c r="A3" s="39" t="s">
        <v>73</v>
      </c>
      <c r="B3" s="18" t="s">
        <v>88</v>
      </c>
      <c r="C3" s="17" t="s">
        <v>74</v>
      </c>
      <c r="D3" s="17" t="s">
        <v>87</v>
      </c>
      <c r="E3" s="18" t="s">
        <v>75</v>
      </c>
      <c r="F3" s="18" t="s">
        <v>76</v>
      </c>
      <c r="G3" s="18" t="s">
        <v>81</v>
      </c>
      <c r="H3" s="18" t="s">
        <v>77</v>
      </c>
      <c r="I3" s="40" t="s">
        <v>94</v>
      </c>
      <c r="J3" s="18" t="s">
        <v>78</v>
      </c>
      <c r="K3" s="18" t="s">
        <v>82</v>
      </c>
      <c r="L3" s="18" t="s">
        <v>83</v>
      </c>
      <c r="M3" s="18" t="s">
        <v>79</v>
      </c>
      <c r="N3" s="35" t="s">
        <v>80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24" customFormat="1" ht="67.5">
      <c r="A4" s="22">
        <v>1</v>
      </c>
      <c r="B4" s="52" t="s">
        <v>97</v>
      </c>
      <c r="C4" s="31" t="s">
        <v>96</v>
      </c>
      <c r="D4" s="51" t="s">
        <v>95</v>
      </c>
      <c r="E4" s="31">
        <v>1</v>
      </c>
      <c r="F4" s="31">
        <v>290</v>
      </c>
      <c r="G4" s="31">
        <v>15</v>
      </c>
      <c r="H4" s="36">
        <f>IF(E4=0,0,F4*E4+G4)</f>
        <v>305</v>
      </c>
      <c r="I4" s="21">
        <v>1000</v>
      </c>
      <c r="J4" s="36">
        <f>IF(E4=0,0,I4*E4)</f>
        <v>1000</v>
      </c>
      <c r="K4" s="37">
        <f>H4*1.2*0.159*1.04</f>
        <v>60.52176000000001</v>
      </c>
      <c r="L4" s="37">
        <f>J4*11*1.04/1000</f>
        <v>11.44</v>
      </c>
      <c r="M4" s="37">
        <f>K4+L4</f>
        <v>71.96176000000001</v>
      </c>
      <c r="N4" s="38"/>
      <c r="O4" s="30"/>
      <c r="P4" s="30"/>
      <c r="Q4" s="30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24" customFormat="1" ht="30">
      <c r="A5" s="25">
        <f>A4+1</f>
        <v>2</v>
      </c>
      <c r="B5" s="31" t="s">
        <v>100</v>
      </c>
      <c r="C5" s="31" t="s">
        <v>99</v>
      </c>
      <c r="D5" s="53" t="s">
        <v>98</v>
      </c>
      <c r="E5" s="31">
        <v>1</v>
      </c>
      <c r="F5" s="31">
        <v>90</v>
      </c>
      <c r="G5" s="31">
        <v>8</v>
      </c>
      <c r="H5" s="23">
        <f aca="true" t="shared" si="0" ref="H5:H39">IF(E5=0,0,F5*E5+G5)</f>
        <v>98</v>
      </c>
      <c r="I5" s="21">
        <v>900</v>
      </c>
      <c r="J5" s="23">
        <f aca="true" t="shared" si="1" ref="J5:J39">IF(E5=0,0,I5*E5)</f>
        <v>900</v>
      </c>
      <c r="K5" s="33">
        <f aca="true" t="shared" si="2" ref="K5:K39">H5*1.2*0.159*1.04</f>
        <v>19.446336</v>
      </c>
      <c r="L5" s="33">
        <f aca="true" t="shared" si="3" ref="L5:L39">J5*11*1.04/1000</f>
        <v>10.296</v>
      </c>
      <c r="M5" s="33">
        <f>K5+L5</f>
        <v>29.742335999999998</v>
      </c>
      <c r="N5" s="29"/>
      <c r="O5" s="30"/>
      <c r="P5" s="30"/>
      <c r="Q5" s="3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24" customFormat="1" ht="22.5">
      <c r="A6" s="25">
        <f aca="true" t="shared" si="4" ref="A6:A39">A5+1</f>
        <v>3</v>
      </c>
      <c r="B6" s="31" t="s">
        <v>103</v>
      </c>
      <c r="C6" s="31" t="s">
        <v>102</v>
      </c>
      <c r="D6" s="53" t="s">
        <v>101</v>
      </c>
      <c r="E6" s="31">
        <v>1</v>
      </c>
      <c r="F6" s="31">
        <v>44</v>
      </c>
      <c r="G6" s="31">
        <v>13</v>
      </c>
      <c r="H6" s="23">
        <f t="shared" si="0"/>
        <v>57</v>
      </c>
      <c r="I6" s="21">
        <v>800</v>
      </c>
      <c r="J6" s="23">
        <f t="shared" si="1"/>
        <v>800</v>
      </c>
      <c r="K6" s="33">
        <f t="shared" si="2"/>
        <v>11.310623999999999</v>
      </c>
      <c r="L6" s="33">
        <f t="shared" si="3"/>
        <v>9.152</v>
      </c>
      <c r="M6" s="33">
        <f>K6+L6</f>
        <v>20.462623999999998</v>
      </c>
      <c r="N6" s="29"/>
      <c r="O6" s="30"/>
      <c r="P6" s="30"/>
      <c r="Q6" s="3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24" customFormat="1" ht="22.5">
      <c r="A7" s="25">
        <f t="shared" si="4"/>
        <v>4</v>
      </c>
      <c r="B7" s="31" t="s">
        <v>106</v>
      </c>
      <c r="C7" s="31" t="s">
        <v>105</v>
      </c>
      <c r="D7" s="54" t="s">
        <v>104</v>
      </c>
      <c r="E7" s="31">
        <v>1</v>
      </c>
      <c r="F7" s="55">
        <v>3.4</v>
      </c>
      <c r="G7" s="55">
        <v>10</v>
      </c>
      <c r="H7" s="23">
        <f t="shared" si="0"/>
        <v>13.4</v>
      </c>
      <c r="I7" s="21">
        <v>50</v>
      </c>
      <c r="J7" s="23">
        <f t="shared" si="1"/>
        <v>50</v>
      </c>
      <c r="K7" s="33">
        <f t="shared" si="2"/>
        <v>2.6589888</v>
      </c>
      <c r="L7" s="33">
        <f t="shared" si="3"/>
        <v>0.572</v>
      </c>
      <c r="M7" s="33">
        <f aca="true" t="shared" si="5" ref="M7:M17">K7+L7</f>
        <v>3.2309888</v>
      </c>
      <c r="N7" s="29"/>
      <c r="O7" s="30"/>
      <c r="P7" s="30"/>
      <c r="Q7" s="3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24" customFormat="1" ht="22.5">
      <c r="A8" s="25">
        <f t="shared" si="4"/>
        <v>5</v>
      </c>
      <c r="B8" s="31" t="s">
        <v>106</v>
      </c>
      <c r="C8" s="31" t="s">
        <v>108</v>
      </c>
      <c r="D8" s="56" t="s">
        <v>107</v>
      </c>
      <c r="E8" s="31">
        <v>1</v>
      </c>
      <c r="F8" s="55">
        <v>1.6</v>
      </c>
      <c r="G8" s="31"/>
      <c r="H8" s="23">
        <f t="shared" si="0"/>
        <v>1.6</v>
      </c>
      <c r="I8" s="21">
        <v>50</v>
      </c>
      <c r="J8" s="23">
        <f t="shared" si="1"/>
        <v>50</v>
      </c>
      <c r="K8" s="33">
        <f t="shared" si="2"/>
        <v>0.31749120000000003</v>
      </c>
      <c r="L8" s="33">
        <f t="shared" si="3"/>
        <v>0.572</v>
      </c>
      <c r="M8" s="33">
        <f t="shared" si="5"/>
        <v>0.8894911999999999</v>
      </c>
      <c r="N8" s="29"/>
      <c r="O8" s="30"/>
      <c r="P8" s="30"/>
      <c r="Q8" s="3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24" customFormat="1" ht="22.5">
      <c r="A9" s="25">
        <f t="shared" si="4"/>
        <v>6</v>
      </c>
      <c r="B9" s="55" t="s">
        <v>111</v>
      </c>
      <c r="C9" s="55" t="s">
        <v>110</v>
      </c>
      <c r="D9" s="56" t="s">
        <v>109</v>
      </c>
      <c r="E9" s="31">
        <v>1</v>
      </c>
      <c r="F9" s="55">
        <v>11.5</v>
      </c>
      <c r="G9" s="31"/>
      <c r="H9" s="23">
        <f t="shared" si="0"/>
        <v>11.5</v>
      </c>
      <c r="I9" s="21">
        <v>200</v>
      </c>
      <c r="J9" s="23">
        <f t="shared" si="1"/>
        <v>200</v>
      </c>
      <c r="K9" s="33">
        <f t="shared" si="2"/>
        <v>2.281968</v>
      </c>
      <c r="L9" s="33">
        <f t="shared" si="3"/>
        <v>2.288</v>
      </c>
      <c r="M9" s="33">
        <f t="shared" si="5"/>
        <v>4.569967999999999</v>
      </c>
      <c r="N9" s="29"/>
      <c r="O9" s="30"/>
      <c r="P9" s="30"/>
      <c r="Q9" s="3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24" customFormat="1" ht="22.5">
      <c r="A10" s="25">
        <f t="shared" si="4"/>
        <v>7</v>
      </c>
      <c r="B10" s="55" t="s">
        <v>113</v>
      </c>
      <c r="C10" s="55"/>
      <c r="D10" s="56" t="s">
        <v>112</v>
      </c>
      <c r="E10" s="31">
        <v>1</v>
      </c>
      <c r="F10" s="55">
        <v>1</v>
      </c>
      <c r="G10" s="31"/>
      <c r="H10" s="23">
        <f t="shared" si="0"/>
        <v>1</v>
      </c>
      <c r="I10" s="21">
        <v>50</v>
      </c>
      <c r="J10" s="23">
        <f t="shared" si="1"/>
        <v>50</v>
      </c>
      <c r="K10" s="33">
        <f t="shared" si="2"/>
        <v>0.198432</v>
      </c>
      <c r="L10" s="33">
        <f t="shared" si="3"/>
        <v>0.572</v>
      </c>
      <c r="M10" s="33">
        <f t="shared" si="5"/>
        <v>0.770432</v>
      </c>
      <c r="N10" s="29"/>
      <c r="O10" s="30"/>
      <c r="P10" s="30"/>
      <c r="Q10" s="3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24" customFormat="1" ht="22.5">
      <c r="A11" s="25">
        <f t="shared" si="4"/>
        <v>8</v>
      </c>
      <c r="B11" s="55" t="s">
        <v>115</v>
      </c>
      <c r="C11" s="55"/>
      <c r="D11" s="56" t="s">
        <v>114</v>
      </c>
      <c r="E11" s="31">
        <v>1</v>
      </c>
      <c r="F11" s="55">
        <v>2.5</v>
      </c>
      <c r="G11" s="31"/>
      <c r="H11" s="23">
        <f t="shared" si="0"/>
        <v>2.5</v>
      </c>
      <c r="I11" s="21">
        <v>50</v>
      </c>
      <c r="J11" s="23">
        <f t="shared" si="1"/>
        <v>50</v>
      </c>
      <c r="K11" s="33">
        <f t="shared" si="2"/>
        <v>0.49608</v>
      </c>
      <c r="L11" s="33">
        <f t="shared" si="3"/>
        <v>0.572</v>
      </c>
      <c r="M11" s="33">
        <f t="shared" si="5"/>
        <v>1.06808</v>
      </c>
      <c r="N11" s="29"/>
      <c r="O11" s="30"/>
      <c r="P11" s="30"/>
      <c r="Q11" s="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24" customFormat="1" ht="33.75">
      <c r="A12" s="25">
        <f t="shared" si="4"/>
        <v>9</v>
      </c>
      <c r="B12" s="31" t="s">
        <v>118</v>
      </c>
      <c r="C12" s="31" t="s">
        <v>117</v>
      </c>
      <c r="D12" s="53" t="s">
        <v>116</v>
      </c>
      <c r="E12" s="31">
        <v>1</v>
      </c>
      <c r="F12" s="31">
        <v>36</v>
      </c>
      <c r="G12" s="31">
        <v>10</v>
      </c>
      <c r="H12" s="23">
        <f t="shared" si="0"/>
        <v>46</v>
      </c>
      <c r="I12" s="21">
        <v>200</v>
      </c>
      <c r="J12" s="23">
        <f t="shared" si="1"/>
        <v>200</v>
      </c>
      <c r="K12" s="33">
        <f t="shared" si="2"/>
        <v>9.127872</v>
      </c>
      <c r="L12" s="33">
        <f t="shared" si="3"/>
        <v>2.288</v>
      </c>
      <c r="M12" s="33">
        <f t="shared" si="5"/>
        <v>11.415872</v>
      </c>
      <c r="N12" s="29"/>
      <c r="O12" s="30"/>
      <c r="P12" s="30"/>
      <c r="Q12" s="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s="24" customFormat="1" ht="45">
      <c r="A13" s="25">
        <f t="shared" si="4"/>
        <v>10</v>
      </c>
      <c r="B13" s="31" t="s">
        <v>121</v>
      </c>
      <c r="C13" s="31" t="s">
        <v>120</v>
      </c>
      <c r="D13" s="53" t="s">
        <v>119</v>
      </c>
      <c r="E13" s="31">
        <v>1</v>
      </c>
      <c r="F13" s="31">
        <v>168</v>
      </c>
      <c r="G13" s="31">
        <v>12</v>
      </c>
      <c r="H13" s="23">
        <f t="shared" si="0"/>
        <v>180</v>
      </c>
      <c r="I13" s="21">
        <v>900</v>
      </c>
      <c r="J13" s="23">
        <f t="shared" si="1"/>
        <v>900</v>
      </c>
      <c r="K13" s="33">
        <f t="shared" si="2"/>
        <v>35.717760000000006</v>
      </c>
      <c r="L13" s="33">
        <f t="shared" si="3"/>
        <v>10.296</v>
      </c>
      <c r="M13" s="33">
        <f t="shared" si="5"/>
        <v>46.013760000000005</v>
      </c>
      <c r="N13" s="29"/>
      <c r="O13" s="30"/>
      <c r="P13" s="30"/>
      <c r="Q13" s="3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1:69" s="24" customFormat="1" ht="22.5">
      <c r="A14" s="25">
        <f t="shared" si="4"/>
        <v>11</v>
      </c>
      <c r="B14" s="31" t="s">
        <v>123</v>
      </c>
      <c r="C14" s="31"/>
      <c r="D14" s="53" t="s">
        <v>122</v>
      </c>
      <c r="E14" s="31">
        <v>1</v>
      </c>
      <c r="F14" s="31">
        <v>238</v>
      </c>
      <c r="G14" s="31">
        <v>20</v>
      </c>
      <c r="H14" s="23">
        <f t="shared" si="0"/>
        <v>258</v>
      </c>
      <c r="I14" s="21">
        <v>900</v>
      </c>
      <c r="J14" s="23">
        <f t="shared" si="1"/>
        <v>900</v>
      </c>
      <c r="K14" s="33">
        <f t="shared" si="2"/>
        <v>51.195456</v>
      </c>
      <c r="L14" s="33">
        <f t="shared" si="3"/>
        <v>10.296</v>
      </c>
      <c r="M14" s="33">
        <f t="shared" si="5"/>
        <v>61.491456</v>
      </c>
      <c r="N14" s="29"/>
      <c r="O14" s="30"/>
      <c r="P14" s="30"/>
      <c r="Q14" s="3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24" customFormat="1" ht="22.5">
      <c r="A15" s="25">
        <f t="shared" si="4"/>
        <v>12</v>
      </c>
      <c r="B15" s="31" t="s">
        <v>125</v>
      </c>
      <c r="C15" s="31"/>
      <c r="D15" s="53" t="s">
        <v>124</v>
      </c>
      <c r="E15" s="31">
        <v>1</v>
      </c>
      <c r="F15" s="31">
        <v>89</v>
      </c>
      <c r="G15" s="31">
        <v>20</v>
      </c>
      <c r="H15" s="23">
        <f t="shared" si="0"/>
        <v>109</v>
      </c>
      <c r="I15" s="21">
        <v>900</v>
      </c>
      <c r="J15" s="23">
        <f t="shared" si="1"/>
        <v>900</v>
      </c>
      <c r="K15" s="33">
        <f t="shared" si="2"/>
        <v>21.629087999999996</v>
      </c>
      <c r="L15" s="33">
        <f t="shared" si="3"/>
        <v>10.296</v>
      </c>
      <c r="M15" s="33">
        <f t="shared" si="5"/>
        <v>31.925087999999995</v>
      </c>
      <c r="N15" s="29"/>
      <c r="O15" s="30"/>
      <c r="P15" s="30"/>
      <c r="Q15" s="3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24" customFormat="1" ht="22.5">
      <c r="A16" s="25">
        <f t="shared" si="4"/>
        <v>13</v>
      </c>
      <c r="B16" s="31" t="s">
        <v>128</v>
      </c>
      <c r="C16" s="31" t="s">
        <v>127</v>
      </c>
      <c r="D16" s="53" t="s">
        <v>126</v>
      </c>
      <c r="E16" s="31">
        <v>1</v>
      </c>
      <c r="F16" s="31">
        <v>26.6</v>
      </c>
      <c r="G16" s="31">
        <v>10</v>
      </c>
      <c r="H16" s="23">
        <f t="shared" si="0"/>
        <v>36.6</v>
      </c>
      <c r="I16" s="21">
        <v>100</v>
      </c>
      <c r="J16" s="23">
        <f t="shared" si="1"/>
        <v>100</v>
      </c>
      <c r="K16" s="33">
        <f t="shared" si="2"/>
        <v>7.262611200000001</v>
      </c>
      <c r="L16" s="33">
        <f t="shared" si="3"/>
        <v>1.144</v>
      </c>
      <c r="M16" s="33">
        <f t="shared" si="5"/>
        <v>8.4066112</v>
      </c>
      <c r="N16" s="29"/>
      <c r="O16" s="30"/>
      <c r="P16" s="30"/>
      <c r="Q16" s="3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24" customFormat="1" ht="22.5">
      <c r="A17" s="25">
        <f t="shared" si="4"/>
        <v>14</v>
      </c>
      <c r="B17" s="31" t="s">
        <v>131</v>
      </c>
      <c r="C17" s="31" t="s">
        <v>130</v>
      </c>
      <c r="D17" s="53" t="s">
        <v>129</v>
      </c>
      <c r="E17" s="31">
        <v>1</v>
      </c>
      <c r="F17" s="31">
        <v>49</v>
      </c>
      <c r="G17" s="31">
        <v>12</v>
      </c>
      <c r="H17" s="23">
        <f t="shared" si="0"/>
        <v>61</v>
      </c>
      <c r="I17" s="21">
        <v>200</v>
      </c>
      <c r="J17" s="23">
        <f t="shared" si="1"/>
        <v>200</v>
      </c>
      <c r="K17" s="33">
        <f t="shared" si="2"/>
        <v>12.104352</v>
      </c>
      <c r="L17" s="33">
        <f t="shared" si="3"/>
        <v>2.288</v>
      </c>
      <c r="M17" s="33">
        <f t="shared" si="5"/>
        <v>14.392352</v>
      </c>
      <c r="N17" s="29"/>
      <c r="O17" s="30"/>
      <c r="P17" s="30"/>
      <c r="Q17" s="3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24" customFormat="1" ht="22.5">
      <c r="A18" s="25">
        <f t="shared" si="4"/>
        <v>15</v>
      </c>
      <c r="B18" s="31" t="s">
        <v>134</v>
      </c>
      <c r="C18" s="31" t="s">
        <v>133</v>
      </c>
      <c r="D18" s="53" t="s">
        <v>132</v>
      </c>
      <c r="E18" s="31">
        <v>1</v>
      </c>
      <c r="F18" s="31">
        <v>72</v>
      </c>
      <c r="G18" s="31">
        <v>13</v>
      </c>
      <c r="H18" s="23">
        <f t="shared" si="0"/>
        <v>85</v>
      </c>
      <c r="I18" s="21">
        <v>800</v>
      </c>
      <c r="J18" s="23">
        <f t="shared" si="1"/>
        <v>800</v>
      </c>
      <c r="K18" s="33">
        <f t="shared" si="2"/>
        <v>16.86672</v>
      </c>
      <c r="L18" s="33">
        <f t="shared" si="3"/>
        <v>9.152</v>
      </c>
      <c r="M18" s="33">
        <f aca="true" t="shared" si="6" ref="M18:M23">K18+L18</f>
        <v>26.018720000000002</v>
      </c>
      <c r="N18" s="29"/>
      <c r="O18" s="30"/>
      <c r="P18" s="30"/>
      <c r="Q18" s="3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24" customFormat="1" ht="22.5">
      <c r="A19" s="25">
        <f t="shared" si="4"/>
        <v>16</v>
      </c>
      <c r="B19" s="31" t="s">
        <v>137</v>
      </c>
      <c r="C19" s="31" t="s">
        <v>136</v>
      </c>
      <c r="D19" s="53" t="s">
        <v>135</v>
      </c>
      <c r="E19" s="31">
        <v>1</v>
      </c>
      <c r="F19" s="31">
        <v>99</v>
      </c>
      <c r="G19" s="31">
        <v>10</v>
      </c>
      <c r="H19" s="23">
        <f t="shared" si="0"/>
        <v>109</v>
      </c>
      <c r="I19" s="21">
        <v>300</v>
      </c>
      <c r="J19" s="23">
        <f t="shared" si="1"/>
        <v>300</v>
      </c>
      <c r="K19" s="33">
        <f t="shared" si="2"/>
        <v>21.629087999999996</v>
      </c>
      <c r="L19" s="33">
        <f t="shared" si="3"/>
        <v>3.432</v>
      </c>
      <c r="M19" s="33">
        <f t="shared" si="6"/>
        <v>25.061087999999994</v>
      </c>
      <c r="N19" s="29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24" customFormat="1" ht="30">
      <c r="A20" s="25">
        <f t="shared" si="4"/>
        <v>17</v>
      </c>
      <c r="B20" s="31" t="s">
        <v>97</v>
      </c>
      <c r="C20" s="31" t="s">
        <v>139</v>
      </c>
      <c r="D20" s="53" t="s">
        <v>138</v>
      </c>
      <c r="E20" s="31">
        <v>1</v>
      </c>
      <c r="F20" s="31">
        <v>122</v>
      </c>
      <c r="G20" s="31"/>
      <c r="H20" s="23">
        <f t="shared" si="0"/>
        <v>122</v>
      </c>
      <c r="I20" s="21">
        <v>600</v>
      </c>
      <c r="J20" s="23">
        <f t="shared" si="1"/>
        <v>600</v>
      </c>
      <c r="K20" s="33">
        <f t="shared" si="2"/>
        <v>24.208704</v>
      </c>
      <c r="L20" s="33">
        <f t="shared" si="3"/>
        <v>6.864</v>
      </c>
      <c r="M20" s="33">
        <f t="shared" si="6"/>
        <v>31.072704</v>
      </c>
      <c r="N20" s="29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1:69" s="24" customFormat="1" ht="22.5">
      <c r="A21" s="25">
        <f t="shared" si="4"/>
        <v>18</v>
      </c>
      <c r="B21" s="31" t="s">
        <v>142</v>
      </c>
      <c r="C21" s="31" t="s">
        <v>141</v>
      </c>
      <c r="D21" s="53" t="s">
        <v>140</v>
      </c>
      <c r="E21" s="31">
        <v>1</v>
      </c>
      <c r="F21" s="31">
        <v>60</v>
      </c>
      <c r="G21" s="31">
        <v>12</v>
      </c>
      <c r="H21" s="23">
        <f t="shared" si="0"/>
        <v>72</v>
      </c>
      <c r="I21" s="21">
        <v>200</v>
      </c>
      <c r="J21" s="23">
        <f t="shared" si="1"/>
        <v>200</v>
      </c>
      <c r="K21" s="33">
        <f t="shared" si="2"/>
        <v>14.287104</v>
      </c>
      <c r="L21" s="33">
        <f t="shared" si="3"/>
        <v>2.288</v>
      </c>
      <c r="M21" s="33">
        <f t="shared" si="6"/>
        <v>16.575104</v>
      </c>
      <c r="N21" s="29"/>
      <c r="O21" s="30"/>
      <c r="P21" s="30"/>
      <c r="Q21" s="30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1:69" s="24" customFormat="1" ht="22.5">
      <c r="A22" s="25">
        <f t="shared" si="4"/>
        <v>19</v>
      </c>
      <c r="B22" s="31" t="s">
        <v>144</v>
      </c>
      <c r="C22" s="31">
        <v>130</v>
      </c>
      <c r="D22" s="53" t="s">
        <v>143</v>
      </c>
      <c r="E22" s="31">
        <v>1</v>
      </c>
      <c r="F22" s="31">
        <v>36</v>
      </c>
      <c r="G22" s="31">
        <v>12</v>
      </c>
      <c r="H22" s="23">
        <f t="shared" si="0"/>
        <v>48</v>
      </c>
      <c r="I22" s="21">
        <v>200</v>
      </c>
      <c r="J22" s="23">
        <f t="shared" si="1"/>
        <v>200</v>
      </c>
      <c r="K22" s="33">
        <f t="shared" si="2"/>
        <v>9.524735999999999</v>
      </c>
      <c r="L22" s="33">
        <f t="shared" si="3"/>
        <v>2.288</v>
      </c>
      <c r="M22" s="33">
        <f t="shared" si="6"/>
        <v>11.812736</v>
      </c>
      <c r="N22" s="29"/>
      <c r="O22" s="30"/>
      <c r="P22" s="30"/>
      <c r="Q22" s="3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69" s="24" customFormat="1" ht="22.5">
      <c r="A23" s="25">
        <f t="shared" si="4"/>
        <v>20</v>
      </c>
      <c r="B23" s="31" t="s">
        <v>147</v>
      </c>
      <c r="C23" s="31" t="s">
        <v>146</v>
      </c>
      <c r="D23" s="53" t="s">
        <v>145</v>
      </c>
      <c r="E23" s="31">
        <v>1</v>
      </c>
      <c r="F23" s="31">
        <v>25</v>
      </c>
      <c r="G23" s="31">
        <v>10</v>
      </c>
      <c r="H23" s="23">
        <f t="shared" si="0"/>
        <v>35</v>
      </c>
      <c r="I23" s="21">
        <v>200</v>
      </c>
      <c r="J23" s="23">
        <f t="shared" si="1"/>
        <v>200</v>
      </c>
      <c r="K23" s="33">
        <f t="shared" si="2"/>
        <v>6.94512</v>
      </c>
      <c r="L23" s="33">
        <f t="shared" si="3"/>
        <v>2.288</v>
      </c>
      <c r="M23" s="33">
        <f t="shared" si="6"/>
        <v>9.23312</v>
      </c>
      <c r="N23" s="29"/>
      <c r="O23" s="30"/>
      <c r="P23" s="30"/>
      <c r="Q23" s="30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s="24" customFormat="1" ht="45">
      <c r="A24" s="25">
        <f t="shared" si="4"/>
        <v>21</v>
      </c>
      <c r="B24" s="31" t="s">
        <v>149</v>
      </c>
      <c r="C24" s="31"/>
      <c r="D24" s="53" t="s">
        <v>148</v>
      </c>
      <c r="E24" s="31">
        <v>1</v>
      </c>
      <c r="F24" s="31">
        <v>52</v>
      </c>
      <c r="G24" s="31"/>
      <c r="H24" s="23">
        <f t="shared" si="0"/>
        <v>52</v>
      </c>
      <c r="I24" s="21">
        <v>1000</v>
      </c>
      <c r="J24" s="23">
        <f t="shared" si="1"/>
        <v>1000</v>
      </c>
      <c r="K24" s="33">
        <f t="shared" si="2"/>
        <v>10.318464</v>
      </c>
      <c r="L24" s="33">
        <f t="shared" si="3"/>
        <v>11.44</v>
      </c>
      <c r="M24" s="33">
        <f aca="true" t="shared" si="7" ref="M24:M34">K24+L24</f>
        <v>21.758464</v>
      </c>
      <c r="N24" s="29"/>
      <c r="O24" s="30"/>
      <c r="P24" s="30"/>
      <c r="Q24" s="30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s="24" customFormat="1" ht="33.75">
      <c r="A25" s="25">
        <f t="shared" si="4"/>
        <v>22</v>
      </c>
      <c r="B25" s="31" t="s">
        <v>151</v>
      </c>
      <c r="C25" s="31"/>
      <c r="D25" s="53" t="s">
        <v>150</v>
      </c>
      <c r="E25" s="31">
        <v>1</v>
      </c>
      <c r="F25" s="31">
        <v>76</v>
      </c>
      <c r="G25" s="31"/>
      <c r="H25" s="23">
        <f t="shared" si="0"/>
        <v>76</v>
      </c>
      <c r="I25" s="21">
        <v>1100</v>
      </c>
      <c r="J25" s="23">
        <f t="shared" si="1"/>
        <v>1100</v>
      </c>
      <c r="K25" s="33">
        <f t="shared" si="2"/>
        <v>15.080832000000001</v>
      </c>
      <c r="L25" s="33">
        <f t="shared" si="3"/>
        <v>12.584</v>
      </c>
      <c r="M25" s="33">
        <f t="shared" si="7"/>
        <v>27.664832</v>
      </c>
      <c r="N25" s="29"/>
      <c r="O25" s="30"/>
      <c r="P25" s="30"/>
      <c r="Q25" s="30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s="24" customFormat="1" ht="90">
      <c r="A26" s="25">
        <f t="shared" si="4"/>
        <v>23</v>
      </c>
      <c r="B26" s="31" t="s">
        <v>152</v>
      </c>
      <c r="C26" s="31"/>
      <c r="D26" s="31"/>
      <c r="E26" s="31">
        <v>1</v>
      </c>
      <c r="F26" s="31"/>
      <c r="G26" s="31"/>
      <c r="H26" s="23">
        <f t="shared" si="0"/>
        <v>0</v>
      </c>
      <c r="I26" s="21">
        <v>1700</v>
      </c>
      <c r="J26" s="23">
        <f t="shared" si="1"/>
        <v>1700</v>
      </c>
      <c r="K26" s="33">
        <f t="shared" si="2"/>
        <v>0</v>
      </c>
      <c r="L26" s="33">
        <f t="shared" si="3"/>
        <v>19.448</v>
      </c>
      <c r="M26" s="33">
        <f t="shared" si="7"/>
        <v>19.448</v>
      </c>
      <c r="N26" s="57" t="s">
        <v>153</v>
      </c>
      <c r="O26" s="30"/>
      <c r="P26" s="30"/>
      <c r="Q26" s="30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s="24" customFormat="1" ht="15" hidden="1">
      <c r="A27" s="25">
        <f t="shared" si="4"/>
        <v>24</v>
      </c>
      <c r="B27" s="32"/>
      <c r="C27" s="31"/>
      <c r="D27" s="31"/>
      <c r="E27" s="31"/>
      <c r="F27" s="31"/>
      <c r="G27" s="31"/>
      <c r="H27" s="23">
        <f t="shared" si="0"/>
        <v>0</v>
      </c>
      <c r="I27" s="21"/>
      <c r="J27" s="23">
        <f t="shared" si="1"/>
        <v>0</v>
      </c>
      <c r="K27" s="33">
        <f t="shared" si="2"/>
        <v>0</v>
      </c>
      <c r="L27" s="33">
        <f t="shared" si="3"/>
        <v>0</v>
      </c>
      <c r="M27" s="33">
        <f t="shared" si="7"/>
        <v>0</v>
      </c>
      <c r="N27" s="29"/>
      <c r="O27" s="30"/>
      <c r="P27" s="30"/>
      <c r="Q27" s="30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s="24" customFormat="1" ht="15" hidden="1">
      <c r="A28" s="25">
        <f t="shared" si="4"/>
        <v>25</v>
      </c>
      <c r="B28" s="32"/>
      <c r="C28" s="31"/>
      <c r="D28" s="31"/>
      <c r="E28" s="31"/>
      <c r="F28" s="31"/>
      <c r="G28" s="31"/>
      <c r="H28" s="23">
        <f t="shared" si="0"/>
        <v>0</v>
      </c>
      <c r="I28" s="21"/>
      <c r="J28" s="23">
        <f t="shared" si="1"/>
        <v>0</v>
      </c>
      <c r="K28" s="33">
        <f t="shared" si="2"/>
        <v>0</v>
      </c>
      <c r="L28" s="33">
        <f t="shared" si="3"/>
        <v>0</v>
      </c>
      <c r="M28" s="33">
        <f t="shared" si="7"/>
        <v>0</v>
      </c>
      <c r="N28" s="29"/>
      <c r="O28" s="30"/>
      <c r="P28" s="30"/>
      <c r="Q28" s="30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s="24" customFormat="1" ht="15" hidden="1">
      <c r="A29" s="25">
        <f t="shared" si="4"/>
        <v>26</v>
      </c>
      <c r="B29" s="32"/>
      <c r="C29" s="31"/>
      <c r="D29" s="31"/>
      <c r="E29" s="31"/>
      <c r="F29" s="31"/>
      <c r="G29" s="31"/>
      <c r="H29" s="23">
        <f t="shared" si="0"/>
        <v>0</v>
      </c>
      <c r="I29" s="21"/>
      <c r="J29" s="23">
        <f t="shared" si="1"/>
        <v>0</v>
      </c>
      <c r="K29" s="33">
        <f t="shared" si="2"/>
        <v>0</v>
      </c>
      <c r="L29" s="33">
        <f t="shared" si="3"/>
        <v>0</v>
      </c>
      <c r="M29" s="33">
        <f t="shared" si="7"/>
        <v>0</v>
      </c>
      <c r="N29" s="29"/>
      <c r="O29" s="30"/>
      <c r="P29" s="30"/>
      <c r="Q29" s="3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s="24" customFormat="1" ht="15" hidden="1">
      <c r="A30" s="25">
        <f t="shared" si="4"/>
        <v>27</v>
      </c>
      <c r="B30" s="32"/>
      <c r="C30" s="31"/>
      <c r="D30" s="31"/>
      <c r="E30" s="31"/>
      <c r="F30" s="31"/>
      <c r="G30" s="31"/>
      <c r="H30" s="23">
        <f t="shared" si="0"/>
        <v>0</v>
      </c>
      <c r="I30" s="21"/>
      <c r="J30" s="23">
        <f t="shared" si="1"/>
        <v>0</v>
      </c>
      <c r="K30" s="33">
        <f t="shared" si="2"/>
        <v>0</v>
      </c>
      <c r="L30" s="33">
        <f t="shared" si="3"/>
        <v>0</v>
      </c>
      <c r="M30" s="33">
        <f t="shared" si="7"/>
        <v>0</v>
      </c>
      <c r="N30" s="29"/>
      <c r="O30" s="30"/>
      <c r="P30" s="30"/>
      <c r="Q30" s="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24" customFormat="1" ht="15" hidden="1">
      <c r="A31" s="25">
        <f t="shared" si="4"/>
        <v>28</v>
      </c>
      <c r="B31" s="32"/>
      <c r="C31" s="31"/>
      <c r="D31" s="31"/>
      <c r="E31" s="31"/>
      <c r="F31" s="31"/>
      <c r="G31" s="31"/>
      <c r="H31" s="23">
        <f t="shared" si="0"/>
        <v>0</v>
      </c>
      <c r="I31" s="21"/>
      <c r="J31" s="23">
        <f t="shared" si="1"/>
        <v>0</v>
      </c>
      <c r="K31" s="33">
        <f t="shared" si="2"/>
        <v>0</v>
      </c>
      <c r="L31" s="33">
        <f t="shared" si="3"/>
        <v>0</v>
      </c>
      <c r="M31" s="33">
        <f t="shared" si="7"/>
        <v>0</v>
      </c>
      <c r="N31" s="29"/>
      <c r="O31" s="30"/>
      <c r="P31" s="30"/>
      <c r="Q31" s="30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s="24" customFormat="1" ht="15" hidden="1">
      <c r="A32" s="25">
        <f t="shared" si="4"/>
        <v>29</v>
      </c>
      <c r="B32" s="32"/>
      <c r="C32" s="31"/>
      <c r="D32" s="31"/>
      <c r="E32" s="31"/>
      <c r="F32" s="31"/>
      <c r="G32" s="31"/>
      <c r="H32" s="23">
        <f t="shared" si="0"/>
        <v>0</v>
      </c>
      <c r="I32" s="21"/>
      <c r="J32" s="23">
        <f t="shared" si="1"/>
        <v>0</v>
      </c>
      <c r="K32" s="33">
        <f t="shared" si="2"/>
        <v>0</v>
      </c>
      <c r="L32" s="33">
        <f t="shared" si="3"/>
        <v>0</v>
      </c>
      <c r="M32" s="33">
        <f t="shared" si="7"/>
        <v>0</v>
      </c>
      <c r="N32" s="29"/>
      <c r="O32" s="30"/>
      <c r="P32" s="30"/>
      <c r="Q32" s="30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s="24" customFormat="1" ht="15" hidden="1">
      <c r="A33" s="25">
        <f t="shared" si="4"/>
        <v>30</v>
      </c>
      <c r="B33" s="32"/>
      <c r="C33" s="31"/>
      <c r="D33" s="31"/>
      <c r="E33" s="31"/>
      <c r="F33" s="31"/>
      <c r="G33" s="31"/>
      <c r="H33" s="23">
        <f t="shared" si="0"/>
        <v>0</v>
      </c>
      <c r="I33" s="21"/>
      <c r="J33" s="23">
        <f t="shared" si="1"/>
        <v>0</v>
      </c>
      <c r="K33" s="33">
        <f t="shared" si="2"/>
        <v>0</v>
      </c>
      <c r="L33" s="33">
        <f t="shared" si="3"/>
        <v>0</v>
      </c>
      <c r="M33" s="33">
        <f t="shared" si="7"/>
        <v>0</v>
      </c>
      <c r="N33" s="29"/>
      <c r="O33" s="30"/>
      <c r="P33" s="30"/>
      <c r="Q33" s="30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s="24" customFormat="1" ht="15" hidden="1">
      <c r="A34" s="25">
        <f t="shared" si="4"/>
        <v>31</v>
      </c>
      <c r="B34" s="32"/>
      <c r="C34" s="31"/>
      <c r="D34" s="31"/>
      <c r="E34" s="31"/>
      <c r="F34" s="31"/>
      <c r="G34" s="31"/>
      <c r="H34" s="23">
        <f t="shared" si="0"/>
        <v>0</v>
      </c>
      <c r="I34" s="21"/>
      <c r="J34" s="23">
        <f t="shared" si="1"/>
        <v>0</v>
      </c>
      <c r="K34" s="33">
        <f t="shared" si="2"/>
        <v>0</v>
      </c>
      <c r="L34" s="33">
        <f t="shared" si="3"/>
        <v>0</v>
      </c>
      <c r="M34" s="33">
        <f t="shared" si="7"/>
        <v>0</v>
      </c>
      <c r="N34" s="29"/>
      <c r="O34" s="30"/>
      <c r="P34" s="30"/>
      <c r="Q34" s="30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s="24" customFormat="1" ht="15" hidden="1">
      <c r="A35" s="25">
        <f t="shared" si="4"/>
        <v>32</v>
      </c>
      <c r="B35" s="32"/>
      <c r="C35" s="31"/>
      <c r="D35" s="31"/>
      <c r="E35" s="31"/>
      <c r="F35" s="31"/>
      <c r="G35" s="31"/>
      <c r="H35" s="23">
        <f t="shared" si="0"/>
        <v>0</v>
      </c>
      <c r="I35" s="21"/>
      <c r="J35" s="23">
        <f t="shared" si="1"/>
        <v>0</v>
      </c>
      <c r="K35" s="33">
        <f t="shared" si="2"/>
        <v>0</v>
      </c>
      <c r="L35" s="33">
        <f t="shared" si="3"/>
        <v>0</v>
      </c>
      <c r="M35" s="33">
        <f>K35+L35</f>
        <v>0</v>
      </c>
      <c r="N35" s="29"/>
      <c r="O35" s="30"/>
      <c r="P35" s="30"/>
      <c r="Q35" s="30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s="24" customFormat="1" ht="15" hidden="1">
      <c r="A36" s="25">
        <f t="shared" si="4"/>
        <v>33</v>
      </c>
      <c r="B36" s="32"/>
      <c r="C36" s="31"/>
      <c r="D36" s="31"/>
      <c r="E36" s="31"/>
      <c r="F36" s="31"/>
      <c r="G36" s="31"/>
      <c r="H36" s="23">
        <f t="shared" si="0"/>
        <v>0</v>
      </c>
      <c r="I36" s="21"/>
      <c r="J36" s="23">
        <f t="shared" si="1"/>
        <v>0</v>
      </c>
      <c r="K36" s="33">
        <f t="shared" si="2"/>
        <v>0</v>
      </c>
      <c r="L36" s="33">
        <f t="shared" si="3"/>
        <v>0</v>
      </c>
      <c r="M36" s="33">
        <f>K36+L36</f>
        <v>0</v>
      </c>
      <c r="N36" s="29"/>
      <c r="O36" s="30"/>
      <c r="P36" s="30"/>
      <c r="Q36" s="30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s="24" customFormat="1" ht="15" hidden="1">
      <c r="A37" s="25">
        <f t="shared" si="4"/>
        <v>34</v>
      </c>
      <c r="B37" s="32"/>
      <c r="C37" s="31"/>
      <c r="D37" s="31"/>
      <c r="E37" s="31"/>
      <c r="F37" s="31"/>
      <c r="G37" s="31"/>
      <c r="H37" s="23">
        <f t="shared" si="0"/>
        <v>0</v>
      </c>
      <c r="I37" s="21"/>
      <c r="J37" s="23">
        <f t="shared" si="1"/>
        <v>0</v>
      </c>
      <c r="K37" s="33">
        <f t="shared" si="2"/>
        <v>0</v>
      </c>
      <c r="L37" s="33">
        <f t="shared" si="3"/>
        <v>0</v>
      </c>
      <c r="M37" s="33">
        <f>K37+L37</f>
        <v>0</v>
      </c>
      <c r="N37" s="29"/>
      <c r="O37" s="30"/>
      <c r="P37" s="30"/>
      <c r="Q37" s="30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s="24" customFormat="1" ht="15" hidden="1">
      <c r="A38" s="25">
        <f t="shared" si="4"/>
        <v>35</v>
      </c>
      <c r="B38" s="32"/>
      <c r="C38" s="31"/>
      <c r="D38" s="31"/>
      <c r="E38" s="31"/>
      <c r="F38" s="31"/>
      <c r="G38" s="31"/>
      <c r="H38" s="23">
        <f t="shared" si="0"/>
        <v>0</v>
      </c>
      <c r="I38" s="21"/>
      <c r="J38" s="23">
        <f t="shared" si="1"/>
        <v>0</v>
      </c>
      <c r="K38" s="33">
        <f t="shared" si="2"/>
        <v>0</v>
      </c>
      <c r="L38" s="33">
        <f t="shared" si="3"/>
        <v>0</v>
      </c>
      <c r="M38" s="33">
        <f>K38+L38</f>
        <v>0</v>
      </c>
      <c r="N38" s="29"/>
      <c r="O38" s="30"/>
      <c r="P38" s="30"/>
      <c r="Q38" s="30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s="24" customFormat="1" ht="15" hidden="1">
      <c r="A39" s="25">
        <f t="shared" si="4"/>
        <v>36</v>
      </c>
      <c r="B39" s="32"/>
      <c r="C39" s="31"/>
      <c r="D39" s="31"/>
      <c r="E39" s="31"/>
      <c r="F39" s="31"/>
      <c r="G39" s="31"/>
      <c r="H39" s="23">
        <f t="shared" si="0"/>
        <v>0</v>
      </c>
      <c r="I39" s="21"/>
      <c r="J39" s="23">
        <f t="shared" si="1"/>
        <v>0</v>
      </c>
      <c r="K39" s="33">
        <f t="shared" si="2"/>
        <v>0</v>
      </c>
      <c r="L39" s="33">
        <f t="shared" si="3"/>
        <v>0</v>
      </c>
      <c r="M39" s="33">
        <f>K39+L39</f>
        <v>0</v>
      </c>
      <c r="N39" s="29"/>
      <c r="O39" s="30"/>
      <c r="P39" s="30"/>
      <c r="Q39" s="30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s="26" customFormat="1" ht="48" customHeight="1">
      <c r="A40" s="43" t="s">
        <v>84</v>
      </c>
      <c r="B40" s="43"/>
      <c r="C40" s="43"/>
      <c r="D40" s="43"/>
      <c r="E40" s="43"/>
      <c r="F40" s="43"/>
      <c r="G40" s="43"/>
      <c r="H40" s="43"/>
      <c r="I40" s="43"/>
      <c r="J40" s="27">
        <f>SUM(J4:J39)/1000</f>
        <v>12.4</v>
      </c>
      <c r="K40" s="34">
        <f>SUM(K4:K39)</f>
        <v>353.12958720000006</v>
      </c>
      <c r="L40" s="34">
        <f>SUM(L4:L39)</f>
        <v>141.856</v>
      </c>
      <c r="M40" s="34">
        <f>SUM(M4:M39)</f>
        <v>494.9855871999999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2:13" ht="15">
      <c r="B41" s="49" t="s">
        <v>91</v>
      </c>
      <c r="C41" s="49"/>
      <c r="D41" s="49"/>
      <c r="E41" s="49"/>
      <c r="F41" s="49"/>
      <c r="G41" s="49"/>
      <c r="H41" s="49"/>
      <c r="I41" s="49"/>
      <c r="J41" s="28" t="s">
        <v>85</v>
      </c>
      <c r="K41" s="28" t="s">
        <v>86</v>
      </c>
      <c r="L41" s="28" t="s">
        <v>86</v>
      </c>
      <c r="M41" s="28" t="s">
        <v>86</v>
      </c>
    </row>
    <row r="42" spans="2:9" ht="15">
      <c r="B42" s="49"/>
      <c r="C42" s="49"/>
      <c r="D42" s="49"/>
      <c r="E42" s="49"/>
      <c r="F42" s="49"/>
      <c r="G42" s="49"/>
      <c r="H42" s="49"/>
      <c r="I42" s="49"/>
    </row>
    <row r="43" spans="2:9" ht="15">
      <c r="B43" s="50"/>
      <c r="C43" s="49"/>
      <c r="D43" s="49"/>
      <c r="E43" s="49"/>
      <c r="F43" s="49"/>
      <c r="G43" s="49"/>
      <c r="H43" s="49"/>
      <c r="I43" s="49"/>
    </row>
    <row r="44" spans="2:9" ht="15">
      <c r="B44" s="41"/>
      <c r="C44" s="41"/>
      <c r="D44" s="41"/>
      <c r="E44" s="41"/>
      <c r="F44" s="41"/>
      <c r="G44" s="41"/>
      <c r="H44" s="41"/>
      <c r="I44" s="41"/>
    </row>
    <row r="45" spans="3:8" ht="15">
      <c r="C45" s="48" t="s">
        <v>92</v>
      </c>
      <c r="D45" s="48"/>
      <c r="E45" s="48"/>
      <c r="F45" s="48"/>
      <c r="G45" s="48"/>
      <c r="H45" s="48"/>
    </row>
  </sheetData>
  <sheetProtection sheet="1" formatCells="0" formatColumns="0" formatRows="0" insertHyperlinks="0" deleteRows="0"/>
  <mergeCells count="6">
    <mergeCell ref="A40:I40"/>
    <mergeCell ref="A1:N1"/>
    <mergeCell ref="A2:N2"/>
    <mergeCell ref="C45:H45"/>
    <mergeCell ref="B41:I42"/>
    <mergeCell ref="B43:I43"/>
  </mergeCells>
  <hyperlinks>
    <hyperlink ref="A1:N1" r:id="rId1" display="Мой сайт http://elektrik-007.narod2.ru/"/>
    <hyperlink ref="C45:H45" location="'Общие сведения'!B6" display="Пожалуйста, заполните свои контактные данные тут "/>
    <hyperlink ref="I3" location="'Общие сведения'!E1" display="вес одной вещи, см. первый лист, грамм"/>
    <hyperlink ref="D4" r:id="rId2" display="http://item.taobao.com/item.htm?id=12433248116&amp;ali_refid=a3_420434_1006:1103696556:6:%D3%F0%C8%DE%B7%FE%C5%AE:03583c3e8cfc2de53fbb69941ff8b941&amp;ali_trackid=1_03583c3e8cfc2de53fbb69941ff8b941"/>
    <hyperlink ref="D5" r:id="rId3" display="http://item.taobao.com/item.htm?id=13242636794"/>
    <hyperlink ref="D6" r:id="rId4" display="http://item.taobao.com/item.htm?id=9654753187"/>
    <hyperlink ref="D7" r:id="rId5" display="http://item.taobao.com/item.htm?id=10554617268&amp;"/>
    <hyperlink ref="D8" r:id="rId6" display="http://item.taobao.com/item.htm?id=9425266456&amp;"/>
    <hyperlink ref="D9" r:id="rId7" display="http://item.taobao.com/item.htm?id=12726723603&amp;"/>
    <hyperlink ref="D10" r:id="rId8" display="http://item.taobao.com/item.htm?id=9963114736&amp;"/>
    <hyperlink ref="D11" r:id="rId9" display="http://item.taobao.com/item.htm?id=9389269608&amp;"/>
    <hyperlink ref="D18" r:id="rId10" display="http://item.taobao.com/item.htm?id=10661446667"/>
    <hyperlink ref="D21" r:id="rId11" display="http://item.taobao.com/item.htm?id=12812869922"/>
    <hyperlink ref="D24" r:id="rId12" display="http://item.taobao.com/item.htm?id=12800296040&amp;spm=1100066355608.114488062.3815440832.23"/>
    <hyperlink ref="D25" r:id="rId13" tooltip="http://item.taobao.com/item.htm?id=6310541206&amp;ali_refid=a3_420434_1006:1102673" display="http://item.taobao.com/item.htm?id=6310541206&amp;ali_refid=a3_420434_1006:1102673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2011-09-22T21:27:32Z</dcterms:created>
  <dcterms:modified xsi:type="dcterms:W3CDTF">2012-01-26T23:11:56Z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